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livier\SITE INTERNET\"/>
    </mc:Choice>
  </mc:AlternateContent>
  <xr:revisionPtr revIDLastSave="0" documentId="13_ncr:1_{FA0943B5-B2E5-447A-8C61-33D1ABCE5D12}" xr6:coauthVersionLast="47" xr6:coauthVersionMax="47" xr10:uidLastSave="{00000000-0000-0000-0000-000000000000}"/>
  <workbookProtection lockStructure="1"/>
  <bookViews>
    <workbookView xWindow="-120" yWindow="-120" windowWidth="29040" windowHeight="17520" xr2:uid="{00000000-000D-0000-FFFF-FFFF00000000}"/>
  </bookViews>
  <sheets>
    <sheet name="CALCUL IK 2024" sheetId="1" r:id="rId1"/>
    <sheet name="Feuil1" sheetId="2" r:id="rId2"/>
    <sheet name="Feuil2" sheetId="3" r:id="rId3"/>
  </sheets>
  <calcPr calcId="191029"/>
  <customWorkbookViews>
    <customWorkbookView name="Sandra BOURDET - Affichage personnalisé" guid="{A24FBB0E-9716-4849-9806-F17B4A6660D3}" mergeInterval="0" personalView="1" maximized="1" windowWidth="1916" windowHeight="83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7" i="1"/>
  <c r="C4" i="1"/>
  <c r="C7" i="1"/>
  <c r="C6" i="1"/>
  <c r="C5" i="1"/>
  <c r="C3" i="1"/>
  <c r="B7" i="1"/>
  <c r="B6" i="1"/>
  <c r="B5" i="1"/>
  <c r="B4" i="1"/>
  <c r="B3" i="1"/>
  <c r="D15" i="1" l="1"/>
</calcChain>
</file>

<file path=xl/sharedStrings.xml><?xml version="1.0" encoding="utf-8"?>
<sst xmlns="http://schemas.openxmlformats.org/spreadsheetml/2006/main" count="14" uniqueCount="13">
  <si>
    <t>Puissance fiscale (CV)</t>
  </si>
  <si>
    <t xml:space="preserve">Distance </t>
  </si>
  <si>
    <t>Puissance</t>
  </si>
  <si>
    <t xml:space="preserve">Jusqu'à 5 000 km </t>
  </si>
  <si>
    <t>De 5 001 à 20 000 km</t>
  </si>
  <si>
    <t xml:space="preserve"> Au-delà de 20 000km</t>
  </si>
  <si>
    <t>7 et Plus</t>
  </si>
  <si>
    <t>3 et moins</t>
  </si>
  <si>
    <t>Oui</t>
  </si>
  <si>
    <t>Non</t>
  </si>
  <si>
    <t xml:space="preserve">Indemnite Spécial electrique majoré </t>
  </si>
  <si>
    <t>Vehicule electrique Oui/Non</t>
  </si>
  <si>
    <t>BAREME AUTOMOBILE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</si>
</sst>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BB75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 style="double">
        <color theme="5" tint="-0.24994659260841701"/>
      </top>
      <bottom style="medium">
        <color indexed="64"/>
      </bottom>
      <diagonal/>
    </border>
    <border>
      <left style="double">
        <color theme="5" tint="-0.24994659260841701"/>
      </left>
      <right style="double">
        <color theme="5" tint="-0.24994659260841701"/>
      </right>
      <top/>
      <bottom style="thin">
        <color indexed="64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indexed="64"/>
      </top>
      <bottom style="double">
        <color theme="5" tint="-0.24994659260841701"/>
      </bottom>
      <diagonal/>
    </border>
    <border>
      <left style="double">
        <color theme="5" tint="-0.24994659260841701"/>
      </left>
      <right style="double">
        <color theme="5" tint="-0.24994659260841701"/>
      </right>
      <top/>
      <bottom style="double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B750"/>
      <color rgb="FF0050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B11" sqref="B11"/>
    </sheetView>
  </sheetViews>
  <sheetFormatPr baseColWidth="10" defaultRowHeight="15" x14ac:dyDescent="0.25"/>
  <cols>
    <col min="1" max="1" width="29.7109375" style="1" customWidth="1"/>
    <col min="2" max="2" width="23.5703125" style="1" customWidth="1"/>
    <col min="3" max="3" width="28.28515625" style="1" customWidth="1"/>
    <col min="4" max="4" width="28.42578125" style="1" customWidth="1"/>
    <col min="5" max="16384" width="11.42578125" style="1"/>
  </cols>
  <sheetData>
    <row r="1" spans="1:4" ht="38.25" customHeight="1" thickBot="1" x14ac:dyDescent="0.3">
      <c r="A1" s="11" t="s">
        <v>12</v>
      </c>
      <c r="B1" s="11"/>
      <c r="C1" s="11"/>
      <c r="D1" s="11"/>
    </row>
    <row r="2" spans="1:4" ht="45" customHeight="1" thickTop="1" thickBot="1" x14ac:dyDescent="0.3">
      <c r="A2" s="8" t="s">
        <v>0</v>
      </c>
      <c r="B2" s="8" t="s">
        <v>3</v>
      </c>
      <c r="C2" s="8" t="s">
        <v>4</v>
      </c>
      <c r="D2" s="8" t="s">
        <v>5</v>
      </c>
    </row>
    <row r="3" spans="1:4" ht="30" customHeight="1" x14ac:dyDescent="0.25">
      <c r="A3" s="4" t="s">
        <v>7</v>
      </c>
      <c r="B3" s="3">
        <f>IF(B13=3,IF(B11&lt;5001,B11*0.529,0),0)</f>
        <v>0</v>
      </c>
      <c r="C3" s="3">
        <f>IF(B13=3,IF(AND(5001&lt;B11,B11&lt;20001),(B11*0.316)+1065,0),0)</f>
        <v>0</v>
      </c>
      <c r="D3" s="3">
        <f>IF(B13=3,IF(B11&gt;20000,B11*0.37,0),0)</f>
        <v>0</v>
      </c>
    </row>
    <row r="4" spans="1:4" ht="30" customHeight="1" x14ac:dyDescent="0.25">
      <c r="A4" s="5">
        <v>4</v>
      </c>
      <c r="B4" s="3">
        <f>IF(B13=4,IF(B11&lt;5001,B11*0.606,0),0)</f>
        <v>0</v>
      </c>
      <c r="C4" s="3">
        <f>IF(B13=4,IF(AND(5001&lt;B11,B11&lt;20001),(B11*0.34)+1330,0),0)</f>
        <v>0</v>
      </c>
      <c r="D4" s="3">
        <f>IF(B13=4,IF(B11&gt;20000,B11*0.407,0),0)</f>
        <v>0</v>
      </c>
    </row>
    <row r="5" spans="1:4" ht="30" customHeight="1" x14ac:dyDescent="0.25">
      <c r="A5" s="5">
        <v>5</v>
      </c>
      <c r="B5" s="3">
        <f>IF(B13=5,IF(B11&lt;5001,B11*0.636,0),0)</f>
        <v>0</v>
      </c>
      <c r="C5" s="3">
        <f>IF(B13=5,IF(AND(5001&lt;B11,B11&lt;20001),(B11*0.357)+1395,0),0)</f>
        <v>0</v>
      </c>
      <c r="D5" s="3">
        <f>IF(B13=5,IF(B11&gt;20000,B11*0.427,0),0)</f>
        <v>0</v>
      </c>
    </row>
    <row r="6" spans="1:4" ht="30" customHeight="1" x14ac:dyDescent="0.25">
      <c r="A6" s="5">
        <v>6</v>
      </c>
      <c r="B6" s="3">
        <f>IF(B13=6,IF(B11&lt;5001,B11*0.665,0),0)</f>
        <v>0</v>
      </c>
      <c r="C6" s="3">
        <f>IF(B13=6,IF(AND(5001&lt;B11,B11&lt;20001),(B11*0.374)+1457,0),0)</f>
        <v>0</v>
      </c>
      <c r="D6" s="3">
        <f>IF(B13=6,IF(B11&gt;20000,B11*0.447,0),0)</f>
        <v>0</v>
      </c>
    </row>
    <row r="7" spans="1:4" ht="30" customHeight="1" thickBot="1" x14ac:dyDescent="0.3">
      <c r="A7" s="6" t="s">
        <v>6</v>
      </c>
      <c r="B7" s="7">
        <f>IF(B13&gt;=7,IF(B11&lt;5001,B11*0.697,0),0)</f>
        <v>0</v>
      </c>
      <c r="C7" s="7">
        <f>IF(B13&gt;=7,IF(AND(5001&lt;B11,B11&lt;20001),(B11*0.394)+1515,0),0)</f>
        <v>0</v>
      </c>
      <c r="D7" s="7">
        <f>IF(B13&gt;=7,IF(B11&gt;20000,B11*0.47,0),0)</f>
        <v>0</v>
      </c>
    </row>
    <row r="8" spans="1:4" ht="15.75" thickTop="1" x14ac:dyDescent="0.25">
      <c r="A8" s="12"/>
      <c r="B8" s="12"/>
      <c r="C8" s="12"/>
      <c r="D8" s="12"/>
    </row>
    <row r="11" spans="1:4" ht="32.25" customHeight="1" x14ac:dyDescent="0.25">
      <c r="A11" s="2" t="s">
        <v>1</v>
      </c>
      <c r="B11" s="9"/>
    </row>
    <row r="13" spans="1:4" ht="33.75" customHeight="1" x14ac:dyDescent="0.25">
      <c r="A13" s="2" t="s">
        <v>2</v>
      </c>
      <c r="B13" s="9"/>
    </row>
    <row r="14" spans="1:4" ht="21" customHeight="1" x14ac:dyDescent="0.25"/>
    <row r="15" spans="1:4" ht="42" x14ac:dyDescent="0.25">
      <c r="A15" s="10" t="s">
        <v>11</v>
      </c>
      <c r="B15" s="9" t="s">
        <v>9</v>
      </c>
      <c r="C15" s="10" t="s">
        <v>10</v>
      </c>
      <c r="D15" s="13">
        <f>IF(B15="Oui",(B3+C3+D3+B4+C4+D4+B5+C5+D5+B6+C6+D6+B7+C7+D7)*1.2,0)</f>
        <v>0</v>
      </c>
    </row>
  </sheetData>
  <sheetProtection sheet="1" selectLockedCells="1"/>
  <customSheetViews>
    <customSheetView guid="{A24FBB0E-9716-4849-9806-F17B4A6660D3}">
      <selection activeCell="B15" sqref="B15"/>
      <pageMargins left="0.7" right="0.7" top="0.75" bottom="0.75" header="0.3" footer="0.3"/>
      <pageSetup paperSize="9" orientation="portrait" r:id="rId1"/>
    </customSheetView>
  </customSheetViews>
  <mergeCells count="2">
    <mergeCell ref="A1:D1"/>
    <mergeCell ref="A8:D8"/>
  </mergeCell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ehicule electrique" prompt="Attention cette option ENTRAINE une valorisation de L'Ik de 20% selon l'article 2 de l'arrété du 15/02/2021" xr:uid="{00000000-0002-0000-0000-000000000000}">
          <x14:formula1>
            <xm:f>Feuil1!B3:B4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>
      <selection sqref="A1:XFD1048576"/>
    </sheetView>
  </sheetViews>
  <sheetFormatPr baseColWidth="10" defaultRowHeight="15" x14ac:dyDescent="0.25"/>
  <sheetData>
    <row r="3" spans="2:2" x14ac:dyDescent="0.25">
      <c r="B3" t="s">
        <v>8</v>
      </c>
    </row>
    <row r="4" spans="2:2" x14ac:dyDescent="0.25">
      <c r="B4" t="s">
        <v>9</v>
      </c>
    </row>
  </sheetData>
  <sheetProtection sheet="1" objects="1" scenarios="1"/>
  <customSheetViews>
    <customSheetView guid="{A24FBB0E-9716-4849-9806-F17B4A6660D3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RowHeight="15" x14ac:dyDescent="0.25"/>
  <sheetData/>
  <customSheetViews>
    <customSheetView guid="{A24FBB0E-9716-4849-9806-F17B4A6660D3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 IK 2024</vt:lpstr>
      <vt:lpstr>Feuil1</vt:lpstr>
      <vt:lpstr>Feuil2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Acceuil</dc:creator>
  <cp:lastModifiedBy>Cyrille Abraham</cp:lastModifiedBy>
  <dcterms:created xsi:type="dcterms:W3CDTF">2015-04-02T06:30:04Z</dcterms:created>
  <dcterms:modified xsi:type="dcterms:W3CDTF">2024-04-03T13:23:32Z</dcterms:modified>
</cp:coreProperties>
</file>