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livier\SITE INTERNET\"/>
    </mc:Choice>
  </mc:AlternateContent>
  <xr:revisionPtr revIDLastSave="0" documentId="13_ncr:1_{62DC6298-8575-4D89-A0B0-35A54B7A1474}" xr6:coauthVersionLast="47" xr6:coauthVersionMax="47" xr10:uidLastSave="{00000000-0000-0000-0000-000000000000}"/>
  <workbookProtection workbookAlgorithmName="SHA-512" workbookHashValue="LEjdnmPwtxdj9afgvT5OYat6E2lfhoEkZu5gSRQ3XR7z6RX2C5+IbFlqrFkzXRGM4x+CF9c8XuYJS5+l3Yc68Q==" workbookSaltValue="g4l01mnDxZc0RRWeLVMOFw==" workbookSpinCount="100000" lockStructure="1"/>
  <bookViews>
    <workbookView xWindow="-120" yWindow="-120" windowWidth="29040" windowHeight="17520" xr2:uid="{4B6BA0AF-F6C6-40BA-B0EA-29DB163156A9}"/>
  </bookViews>
  <sheets>
    <sheet name="Calcul Plafonnement Madelin" sheetId="1" r:id="rId1"/>
  </sheets>
  <externalReferences>
    <externalReference r:id="rId2"/>
  </externalReferences>
  <definedNames>
    <definedName name="Adhérent">'[1]Controle TVA'!$H$3</definedName>
    <definedName name="BNC43SF">[1]Données!$F$306</definedName>
    <definedName name="BNC43SI">[1]Données!$F$305</definedName>
    <definedName name="Charges_sociales_personnelles_facultatives">[1]Données!$B$184</definedName>
    <definedName name="clôture">'[1]Controle TVA'!$H$2</definedName>
    <definedName name="Divers_à_déduire">[1]Données!$B$181</definedName>
    <definedName name="Résultat_fiscal">[1]Données!$B$174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G10" i="1"/>
  <c r="G14" i="1" s="1"/>
  <c r="H21" i="1"/>
  <c r="F10" i="1"/>
  <c r="H28" i="1"/>
  <c r="G24" i="1"/>
  <c r="F24" i="1"/>
  <c r="E24" i="1"/>
  <c r="G15" i="1" l="1"/>
  <c r="I15" i="1" s="1"/>
  <c r="F16" i="1"/>
  <c r="G13" i="1" s="1"/>
  <c r="I14" i="1" l="1"/>
  <c r="F26" i="1"/>
  <c r="F27" i="1" s="1"/>
  <c r="E26" i="1"/>
  <c r="E27" i="1" s="1"/>
  <c r="G26" i="1"/>
  <c r="G27" i="1" s="1"/>
  <c r="I13" i="1"/>
  <c r="J14" i="1" l="1"/>
  <c r="H27" i="1"/>
  <c r="H29" i="1" s="1"/>
  <c r="H26" i="1"/>
</calcChain>
</file>

<file path=xl/sharedStrings.xml><?xml version="1.0" encoding="utf-8"?>
<sst xmlns="http://schemas.openxmlformats.org/spreadsheetml/2006/main" count="31" uniqueCount="30">
  <si>
    <t>LOI MADELIN - CALCUL COTISATIONS DEDUCTIBLES</t>
  </si>
  <si>
    <t>Bénéfice ou déficit N ou rémunération du gérant majoritaire</t>
  </si>
  <si>
    <t xml:space="preserve">Bénéfice définitif x 3,75% </t>
  </si>
  <si>
    <t>Charges sociales facultatives N</t>
  </si>
  <si>
    <t>Plafond annuel de la Sécurité sociale :  CSF *7%</t>
  </si>
  <si>
    <t>Divers à déduire, éxonération sur le bénéfice ZFU</t>
  </si>
  <si>
    <t xml:space="preserve">8 x Plafond annuel de la Sécurité sociale : </t>
  </si>
  <si>
    <t>Base à prendre en compte pour le plafond de déductibilité</t>
  </si>
  <si>
    <t>Madelin Perte d'emploi</t>
  </si>
  <si>
    <t xml:space="preserve">Madelin Prévoyance </t>
  </si>
  <si>
    <t>Madelin Retraite</t>
  </si>
  <si>
    <t>TOTAL</t>
  </si>
  <si>
    <t>Contrat Madelin de l'exploitant</t>
  </si>
  <si>
    <t>Contrat Madelin du conjoint collaborateur</t>
  </si>
  <si>
    <t>Rachat de cotisations facultatives</t>
  </si>
  <si>
    <t>Charges sociales facultatives</t>
  </si>
  <si>
    <t>Régime actuel</t>
  </si>
  <si>
    <t xml:space="preserve">Plafond de déduction </t>
  </si>
  <si>
    <t>Réintégrations à effectuer</t>
  </si>
  <si>
    <t>Réintégrations effectuées</t>
  </si>
  <si>
    <t>Année :</t>
  </si>
  <si>
    <t>Ecart =</t>
  </si>
  <si>
    <t>Commentaires :</t>
  </si>
  <si>
    <t>excercice clos au :</t>
  </si>
  <si>
    <t>mois</t>
  </si>
  <si>
    <t>Plafonds de la Sécurité Sociale :</t>
  </si>
  <si>
    <t>Nom Adhérent</t>
  </si>
  <si>
    <t>Plafonds de la Sécurité Sociale Année de référence -proratisé si exercice incomplet</t>
  </si>
  <si>
    <t>Seules les cases jaunes sont a saisir</t>
  </si>
  <si>
    <t>Plafonds de la Sécurité Sociale 2023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</si>
</sst>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  <numFmt numFmtId="166" formatCode="#,##0\ _€"/>
    <numFmt numFmtId="167" formatCode="[$-40C]d\ mmmm\ 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2"/>
      <name val="Comic Sans MS"/>
      <family val="4"/>
    </font>
    <font>
      <sz val="12"/>
      <name val="Comic Sans MS"/>
      <family val="4"/>
    </font>
    <font>
      <b/>
      <i/>
      <sz val="12"/>
      <name val="Comic Sans MS"/>
      <family val="4"/>
    </font>
    <font>
      <i/>
      <sz val="12"/>
      <name val="Comic Sans MS"/>
      <family val="4"/>
    </font>
    <font>
      <sz val="14"/>
      <name val="Garamond"/>
      <family val="1"/>
    </font>
    <font>
      <b/>
      <sz val="14"/>
      <name val="Garamond"/>
      <family val="1"/>
    </font>
    <font>
      <b/>
      <sz val="14"/>
      <color indexed="10"/>
      <name val="Comic Sans MS"/>
      <family val="4"/>
    </font>
    <font>
      <b/>
      <sz val="14"/>
      <name val="Comic Sans MS"/>
      <family val="4"/>
    </font>
    <font>
      <b/>
      <i/>
      <u/>
      <sz val="14"/>
      <name val="Garamond"/>
      <family val="1"/>
    </font>
    <font>
      <b/>
      <i/>
      <sz val="14"/>
      <name val="Comic Sans MS"/>
      <family val="4"/>
    </font>
    <font>
      <b/>
      <i/>
      <sz val="14"/>
      <color indexed="10"/>
      <name val="Comic Sans MS"/>
      <family val="4"/>
    </font>
    <font>
      <i/>
      <u/>
      <sz val="14"/>
      <name val="Garamond"/>
      <family val="1"/>
    </font>
    <font>
      <b/>
      <i/>
      <sz val="28"/>
      <color indexed="20"/>
      <name val="Comic Sans MS"/>
      <family val="4"/>
    </font>
    <font>
      <sz val="16"/>
      <name val="Garamond"/>
      <family val="1"/>
    </font>
    <font>
      <b/>
      <u/>
      <sz val="16"/>
      <name val="Century Gothic"/>
      <family val="2"/>
    </font>
    <font>
      <sz val="14"/>
      <name val="Comic Sans MS"/>
      <family val="4"/>
    </font>
    <font>
      <sz val="16"/>
      <name val="Comic Sans MS"/>
      <family val="4"/>
    </font>
    <font>
      <sz val="18"/>
      <name val="Comic Sans MS"/>
      <family val="4"/>
    </font>
    <font>
      <b/>
      <i/>
      <sz val="18"/>
      <name val="Comic Sans MS"/>
      <family val="4"/>
    </font>
    <font>
      <b/>
      <i/>
      <sz val="11"/>
      <name val="Comic Sans MS"/>
      <family val="4"/>
    </font>
    <font>
      <sz val="20"/>
      <name val="Comic Sans MS"/>
      <family val="4"/>
    </font>
    <font>
      <sz val="11"/>
      <name val="Comic Sans MS"/>
      <family val="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3" fillId="0" borderId="0" xfId="2" applyFont="1" applyProtection="1">
      <protection hidden="1"/>
    </xf>
    <xf numFmtId="0" fontId="3" fillId="0" borderId="0" xfId="0" applyFont="1"/>
    <xf numFmtId="165" fontId="3" fillId="0" borderId="0" xfId="2" applyNumberFormat="1" applyFont="1" applyProtection="1">
      <protection hidden="1"/>
    </xf>
    <xf numFmtId="165" fontId="4" fillId="0" borderId="0" xfId="2" quotePrefix="1" applyNumberFormat="1" applyFont="1" applyAlignment="1" applyProtection="1">
      <alignment horizontal="right"/>
      <protection hidden="1"/>
    </xf>
    <xf numFmtId="165" fontId="4" fillId="0" borderId="0" xfId="2" applyNumberFormat="1" applyFont="1" applyProtection="1">
      <protection hidden="1"/>
    </xf>
    <xf numFmtId="0" fontId="3" fillId="0" borderId="0" xfId="2" applyFont="1" applyAlignment="1" applyProtection="1">
      <alignment horizontal="left" vertical="center"/>
      <protection hidden="1"/>
    </xf>
    <xf numFmtId="0" fontId="3" fillId="0" borderId="0" xfId="2" applyFont="1" applyAlignment="1" applyProtection="1">
      <alignment vertical="center"/>
      <protection hidden="1"/>
    </xf>
    <xf numFmtId="165" fontId="5" fillId="0" borderId="1" xfId="2" applyNumberFormat="1" applyFont="1" applyBorder="1" applyProtection="1">
      <protection hidden="1"/>
    </xf>
    <xf numFmtId="0" fontId="5" fillId="5" borderId="1" xfId="2" applyFont="1" applyFill="1" applyBorder="1" applyAlignment="1" applyProtection="1">
      <alignment horizontal="right"/>
      <protection hidden="1"/>
    </xf>
    <xf numFmtId="165" fontId="5" fillId="0" borderId="1" xfId="1" applyNumberFormat="1" applyFont="1" applyFill="1" applyBorder="1" applyProtection="1">
      <protection hidden="1"/>
    </xf>
    <xf numFmtId="0" fontId="6" fillId="0" borderId="0" xfId="0" applyFont="1"/>
    <xf numFmtId="0" fontId="6" fillId="0" borderId="0" xfId="2" applyFont="1" applyProtection="1">
      <protection hidden="1"/>
    </xf>
    <xf numFmtId="0" fontId="7" fillId="0" borderId="0" xfId="2" applyFont="1" applyAlignment="1" applyProtection="1">
      <alignment horizontal="right"/>
      <protection hidden="1"/>
    </xf>
    <xf numFmtId="164" fontId="7" fillId="0" borderId="0" xfId="2" applyNumberFormat="1" applyFont="1" applyAlignment="1" applyProtection="1">
      <alignment horizontal="left"/>
      <protection hidden="1"/>
    </xf>
    <xf numFmtId="0" fontId="7" fillId="0" borderId="0" xfId="2" applyFont="1" applyAlignment="1" applyProtection="1">
      <alignment horizontal="left"/>
      <protection hidden="1"/>
    </xf>
    <xf numFmtId="0" fontId="6" fillId="0" borderId="0" xfId="2" applyFont="1" applyAlignment="1" applyProtection="1">
      <alignment vertical="center" wrapText="1"/>
      <protection hidden="1"/>
    </xf>
    <xf numFmtId="0" fontId="8" fillId="3" borderId="1" xfId="2" quotePrefix="1" applyFont="1" applyFill="1" applyBorder="1" applyAlignment="1" applyProtection="1">
      <alignment horizontal="left"/>
      <protection hidden="1"/>
    </xf>
    <xf numFmtId="165" fontId="6" fillId="3" borderId="1" xfId="2" applyNumberFormat="1" applyFont="1" applyFill="1" applyBorder="1" applyProtection="1">
      <protection hidden="1"/>
    </xf>
    <xf numFmtId="165" fontId="6" fillId="0" borderId="2" xfId="2" applyNumberFormat="1" applyFont="1" applyBorder="1" applyProtection="1">
      <protection hidden="1"/>
    </xf>
    <xf numFmtId="0" fontId="8" fillId="3" borderId="1" xfId="2" applyFont="1" applyFill="1" applyBorder="1" applyAlignment="1" applyProtection="1">
      <alignment horizontal="left"/>
      <protection hidden="1"/>
    </xf>
    <xf numFmtId="0" fontId="6" fillId="0" borderId="4" xfId="2" applyFont="1" applyBorder="1" applyProtection="1">
      <protection hidden="1"/>
    </xf>
    <xf numFmtId="165" fontId="6" fillId="0" borderId="6" xfId="2" applyNumberFormat="1" applyFont="1" applyBorder="1" applyProtection="1">
      <protection hidden="1"/>
    </xf>
    <xf numFmtId="166" fontId="8" fillId="0" borderId="0" xfId="2" applyNumberFormat="1" applyFont="1" applyProtection="1">
      <protection locked="0"/>
    </xf>
    <xf numFmtId="0" fontId="7" fillId="4" borderId="1" xfId="2" quotePrefix="1" applyFont="1" applyFill="1" applyBorder="1" applyAlignment="1" applyProtection="1">
      <alignment horizontal="center" vertical="center" wrapText="1"/>
      <protection hidden="1"/>
    </xf>
    <xf numFmtId="0" fontId="7" fillId="4" borderId="1" xfId="2" applyFont="1" applyFill="1" applyBorder="1" applyAlignment="1" applyProtection="1">
      <alignment horizontal="center" vertical="center" wrapText="1"/>
      <protection hidden="1"/>
    </xf>
    <xf numFmtId="0" fontId="6" fillId="5" borderId="1" xfId="2" applyFont="1" applyFill="1" applyBorder="1" applyProtection="1">
      <protection hidden="1"/>
    </xf>
    <xf numFmtId="0" fontId="6" fillId="5" borderId="1" xfId="2" applyFont="1" applyFill="1" applyBorder="1" applyAlignment="1" applyProtection="1">
      <alignment horizontal="right"/>
      <protection hidden="1"/>
    </xf>
    <xf numFmtId="165" fontId="6" fillId="0" borderId="1" xfId="2" applyNumberFormat="1" applyFont="1" applyBorder="1" applyProtection="1">
      <protection hidden="1"/>
    </xf>
    <xf numFmtId="165" fontId="6" fillId="0" borderId="7" xfId="2" applyNumberFormat="1" applyFont="1" applyBorder="1" applyProtection="1">
      <protection hidden="1"/>
    </xf>
    <xf numFmtId="165" fontId="10" fillId="0" borderId="3" xfId="1" applyNumberFormat="1" applyFont="1" applyFill="1" applyBorder="1" applyAlignment="1" applyProtection="1">
      <alignment vertical="center"/>
      <protection hidden="1"/>
    </xf>
    <xf numFmtId="165" fontId="11" fillId="0" borderId="1" xfId="2" applyNumberFormat="1" applyFont="1" applyBorder="1" applyAlignment="1" applyProtection="1">
      <alignment vertical="center"/>
      <protection hidden="1"/>
    </xf>
    <xf numFmtId="0" fontId="9" fillId="0" borderId="0" xfId="2" applyFont="1" applyProtection="1">
      <protection hidden="1"/>
    </xf>
    <xf numFmtId="165" fontId="12" fillId="0" borderId="3" xfId="2" applyNumberFormat="1" applyFont="1" applyBorder="1" applyProtection="1">
      <protection hidden="1"/>
    </xf>
    <xf numFmtId="0" fontId="10" fillId="0" borderId="0" xfId="2" applyFont="1" applyAlignment="1" applyProtection="1">
      <alignment horizontal="right"/>
      <protection hidden="1"/>
    </xf>
    <xf numFmtId="0" fontId="9" fillId="0" borderId="0" xfId="2" applyFont="1" applyAlignment="1" applyProtection="1">
      <alignment horizontal="left"/>
      <protection hidden="1"/>
    </xf>
    <xf numFmtId="0" fontId="13" fillId="0" borderId="0" xfId="2" applyFont="1" applyAlignment="1" applyProtection="1">
      <alignment horizontal="right"/>
      <protection hidden="1"/>
    </xf>
    <xf numFmtId="167" fontId="9" fillId="0" borderId="0" xfId="2" applyNumberFormat="1" applyFont="1" applyAlignment="1" applyProtection="1">
      <alignment horizontal="left"/>
      <protection hidden="1"/>
    </xf>
    <xf numFmtId="0" fontId="14" fillId="0" borderId="10" xfId="2" applyFont="1" applyBorder="1" applyAlignment="1" applyProtection="1">
      <alignment horizontal="right"/>
      <protection hidden="1"/>
    </xf>
    <xf numFmtId="165" fontId="15" fillId="0" borderId="11" xfId="2" applyNumberFormat="1" applyFont="1" applyBorder="1" applyAlignment="1" applyProtection="1">
      <alignment horizontal="right"/>
      <protection hidden="1"/>
    </xf>
    <xf numFmtId="0" fontId="16" fillId="0" borderId="0" xfId="2" applyFont="1" applyProtection="1">
      <protection hidden="1"/>
    </xf>
    <xf numFmtId="0" fontId="16" fillId="0" borderId="6" xfId="2" applyFont="1" applyBorder="1" applyProtection="1">
      <protection hidden="1"/>
    </xf>
    <xf numFmtId="0" fontId="8" fillId="3" borderId="1" xfId="2" quotePrefix="1" applyFont="1" applyFill="1" applyBorder="1" applyAlignment="1" applyProtection="1">
      <alignment horizontal="right"/>
      <protection hidden="1"/>
    </xf>
    <xf numFmtId="0" fontId="18" fillId="7" borderId="0" xfId="0" applyFont="1" applyFill="1"/>
    <xf numFmtId="0" fontId="19" fillId="0" borderId="0" xfId="0" applyFont="1"/>
    <xf numFmtId="0" fontId="18" fillId="0" borderId="0" xfId="0" applyFont="1"/>
    <xf numFmtId="165" fontId="21" fillId="2" borderId="1" xfId="2" applyNumberFormat="1" applyFont="1" applyFill="1" applyBorder="1" applyProtection="1">
      <protection locked="0"/>
    </xf>
    <xf numFmtId="0" fontId="22" fillId="0" borderId="0" xfId="0" applyFont="1"/>
    <xf numFmtId="14" fontId="22" fillId="0" borderId="0" xfId="0" applyNumberFormat="1" applyFont="1"/>
    <xf numFmtId="0" fontId="22" fillId="0" borderId="0" xfId="2" applyFont="1" applyProtection="1">
      <protection hidden="1"/>
    </xf>
    <xf numFmtId="0" fontId="23" fillId="0" borderId="0" xfId="2" applyFont="1" applyAlignment="1" applyProtection="1">
      <alignment horizontal="right"/>
      <protection hidden="1"/>
    </xf>
    <xf numFmtId="165" fontId="22" fillId="2" borderId="1" xfId="2" applyNumberFormat="1" applyFont="1" applyFill="1" applyBorder="1" applyProtection="1">
      <protection locked="0"/>
    </xf>
    <xf numFmtId="0" fontId="14" fillId="0" borderId="0" xfId="2" applyFont="1" applyAlignment="1" applyProtection="1">
      <alignment horizontal="left"/>
      <protection hidden="1"/>
    </xf>
    <xf numFmtId="164" fontId="14" fillId="0" borderId="0" xfId="2" applyNumberFormat="1" applyFont="1" applyAlignment="1" applyProtection="1">
      <alignment horizontal="left"/>
      <protection hidden="1"/>
    </xf>
    <xf numFmtId="0" fontId="24" fillId="0" borderId="0" xfId="2" applyFont="1" applyAlignment="1" applyProtection="1">
      <alignment horizontal="left"/>
      <protection hidden="1"/>
    </xf>
    <xf numFmtId="0" fontId="25" fillId="0" borderId="0" xfId="0" applyFont="1"/>
    <xf numFmtId="0" fontId="26" fillId="0" borderId="0" xfId="0" applyFont="1"/>
    <xf numFmtId="165" fontId="21" fillId="2" borderId="3" xfId="2" applyNumberFormat="1" applyFont="1" applyFill="1" applyBorder="1" applyProtection="1">
      <protection locked="0"/>
    </xf>
    <xf numFmtId="165" fontId="20" fillId="7" borderId="1" xfId="2" applyNumberFormat="1" applyFont="1" applyFill="1" applyBorder="1" applyProtection="1">
      <protection locked="0"/>
    </xf>
    <xf numFmtId="0" fontId="3" fillId="0" borderId="0" xfId="0" applyFont="1" applyAlignment="1">
      <alignment wrapText="1"/>
    </xf>
    <xf numFmtId="0" fontId="20" fillId="0" borderId="0" xfId="2" applyFont="1" applyProtection="1">
      <protection hidden="1"/>
    </xf>
    <xf numFmtId="0" fontId="14" fillId="0" borderId="0" xfId="2" applyFont="1" applyAlignment="1" applyProtection="1">
      <alignment horizontal="right"/>
      <protection hidden="1"/>
    </xf>
    <xf numFmtId="164" fontId="14" fillId="0" borderId="0" xfId="2" applyNumberFormat="1" applyFont="1" applyAlignment="1" applyProtection="1">
      <alignment horizontal="left" wrapText="1"/>
      <protection hidden="1"/>
    </xf>
    <xf numFmtId="14" fontId="22" fillId="7" borderId="0" xfId="0" applyNumberFormat="1" applyFont="1" applyFill="1" applyProtection="1">
      <protection locked="0"/>
    </xf>
    <xf numFmtId="0" fontId="22" fillId="7" borderId="0" xfId="0" applyFont="1" applyFill="1" applyProtection="1">
      <protection locked="0"/>
    </xf>
    <xf numFmtId="0" fontId="23" fillId="7" borderId="0" xfId="2" applyFont="1" applyFill="1" applyAlignment="1" applyProtection="1">
      <alignment horizontal="left"/>
      <protection locked="0" hidden="1"/>
    </xf>
    <xf numFmtId="165" fontId="12" fillId="7" borderId="1" xfId="2" applyNumberFormat="1" applyFont="1" applyFill="1" applyBorder="1" applyProtection="1">
      <protection locked="0" hidden="1"/>
    </xf>
    <xf numFmtId="165" fontId="12" fillId="7" borderId="3" xfId="2" applyNumberFormat="1" applyFont="1" applyFill="1" applyBorder="1" applyProtection="1">
      <protection locked="0" hidden="1"/>
    </xf>
    <xf numFmtId="0" fontId="12" fillId="0" borderId="1" xfId="2" applyFont="1" applyBorder="1" applyAlignment="1" applyProtection="1">
      <alignment horizontal="center"/>
      <protection hidden="1"/>
    </xf>
    <xf numFmtId="0" fontId="14" fillId="0" borderId="0" xfId="2" applyFont="1" applyAlignment="1" applyProtection="1">
      <alignment horizontal="left" wrapText="1"/>
      <protection hidden="1"/>
    </xf>
    <xf numFmtId="0" fontId="22" fillId="7" borderId="0" xfId="0" applyFont="1" applyFill="1" applyAlignment="1" applyProtection="1">
      <alignment horizontal="center"/>
      <protection locked="0"/>
    </xf>
    <xf numFmtId="0" fontId="17" fillId="0" borderId="15" xfId="2" applyFont="1" applyBorder="1" applyAlignment="1" applyProtection="1">
      <alignment horizontal="center" wrapText="1"/>
      <protection hidden="1"/>
    </xf>
    <xf numFmtId="0" fontId="17" fillId="0" borderId="16" xfId="2" applyFont="1" applyBorder="1" applyAlignment="1" applyProtection="1">
      <alignment horizontal="center" wrapText="1"/>
      <protection hidden="1"/>
    </xf>
    <xf numFmtId="0" fontId="17" fillId="0" borderId="17" xfId="2" applyFont="1" applyBorder="1" applyAlignment="1" applyProtection="1">
      <alignment horizontal="center" wrapText="1"/>
      <protection hidden="1"/>
    </xf>
    <xf numFmtId="0" fontId="20" fillId="0" borderId="1" xfId="2" quotePrefix="1" applyFont="1" applyBorder="1" applyAlignment="1" applyProtection="1">
      <alignment horizontal="right"/>
      <protection hidden="1"/>
    </xf>
    <xf numFmtId="0" fontId="20" fillId="0" borderId="3" xfId="2" applyFont="1" applyBorder="1" applyAlignment="1" applyProtection="1">
      <alignment horizontal="right"/>
      <protection hidden="1"/>
    </xf>
    <xf numFmtId="0" fontId="20" fillId="0" borderId="1" xfId="2" applyFont="1" applyBorder="1" applyAlignment="1" applyProtection="1">
      <alignment horizontal="right"/>
      <protection hidden="1"/>
    </xf>
    <xf numFmtId="0" fontId="5" fillId="0" borderId="1" xfId="2" quotePrefix="1" applyFont="1" applyBorder="1" applyAlignment="1" applyProtection="1">
      <alignment horizontal="center"/>
      <protection hidden="1"/>
    </xf>
    <xf numFmtId="0" fontId="9" fillId="6" borderId="1" xfId="2" applyFont="1" applyFill="1" applyBorder="1" applyAlignment="1" applyProtection="1">
      <alignment horizontal="center" vertical="center"/>
      <protection hidden="1"/>
    </xf>
    <xf numFmtId="0" fontId="9" fillId="6" borderId="9" xfId="2" applyFont="1" applyFill="1" applyBorder="1" applyAlignment="1" applyProtection="1">
      <alignment horizontal="center" vertical="center"/>
      <protection hidden="1"/>
    </xf>
    <xf numFmtId="0" fontId="10" fillId="0" borderId="6" xfId="2" quotePrefix="1" applyFont="1" applyBorder="1" applyAlignment="1" applyProtection="1">
      <alignment horizontal="center" vertical="center"/>
      <protection hidden="1"/>
    </xf>
    <xf numFmtId="0" fontId="10" fillId="0" borderId="8" xfId="2" quotePrefix="1" applyFont="1" applyBorder="1" applyAlignment="1" applyProtection="1">
      <alignment horizontal="center" vertical="center"/>
      <protection hidden="1"/>
    </xf>
    <xf numFmtId="0" fontId="11" fillId="0" borderId="9" xfId="2" quotePrefix="1" applyFont="1" applyBorder="1" applyAlignment="1" applyProtection="1">
      <alignment horizontal="center" vertical="center"/>
      <protection hidden="1"/>
    </xf>
    <xf numFmtId="0" fontId="11" fillId="0" borderId="5" xfId="2" quotePrefix="1" applyFont="1" applyBorder="1" applyAlignment="1" applyProtection="1">
      <alignment horizontal="center" vertical="center"/>
      <protection hidden="1"/>
    </xf>
    <xf numFmtId="0" fontId="9" fillId="7" borderId="12" xfId="2" applyFont="1" applyFill="1" applyBorder="1" applyAlignment="1" applyProtection="1">
      <alignment horizontal="center"/>
      <protection hidden="1"/>
    </xf>
    <xf numFmtId="0" fontId="9" fillId="7" borderId="8" xfId="2" applyFont="1" applyFill="1" applyBorder="1" applyAlignment="1" applyProtection="1">
      <alignment horizontal="center"/>
      <protection hidden="1"/>
    </xf>
    <xf numFmtId="0" fontId="9" fillId="7" borderId="7" xfId="2" applyFont="1" applyFill="1" applyBorder="1" applyAlignment="1" applyProtection="1">
      <alignment horizontal="left" vertical="top"/>
      <protection hidden="1"/>
    </xf>
    <xf numFmtId="0" fontId="9" fillId="7" borderId="0" xfId="2" applyFont="1" applyFill="1" applyAlignment="1" applyProtection="1">
      <alignment horizontal="left" vertical="top"/>
      <protection hidden="1"/>
    </xf>
    <xf numFmtId="0" fontId="9" fillId="7" borderId="13" xfId="2" applyFont="1" applyFill="1" applyBorder="1" applyAlignment="1" applyProtection="1">
      <alignment horizontal="left" vertical="top"/>
      <protection hidden="1"/>
    </xf>
    <xf numFmtId="0" fontId="9" fillId="7" borderId="2" xfId="2" applyFont="1" applyFill="1" applyBorder="1" applyAlignment="1" applyProtection="1">
      <alignment horizontal="left" vertical="top"/>
      <protection hidden="1"/>
    </xf>
    <xf numFmtId="0" fontId="9" fillId="7" borderId="14" xfId="2" applyFont="1" applyFill="1" applyBorder="1" applyAlignment="1" applyProtection="1">
      <alignment horizontal="left" vertical="top"/>
      <protection hidden="1"/>
    </xf>
    <xf numFmtId="0" fontId="9" fillId="7" borderId="4" xfId="2" applyFont="1" applyFill="1" applyBorder="1" applyAlignment="1" applyProtection="1">
      <alignment horizontal="left" vertical="top"/>
      <protection hidden="1"/>
    </xf>
  </cellXfs>
  <cellStyles count="3">
    <cellStyle name="Monétaire" xfId="1" builtinId="4"/>
    <cellStyle name="Normal" xfId="0" builtinId="0"/>
    <cellStyle name="Normal_Madelin Disponible 2009" xfId="2" xr:uid="{95FDCD01-B2FE-4461-B884-54198807EB65}"/>
  </cellStyles>
  <dxfs count="1">
    <dxf>
      <font>
        <b/>
        <i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YSTES/CONTROLES%20ECV%20MANUELS/Matrice%20BN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nnées"/>
      <sheetName val="Sommaire"/>
      <sheetName val="Immobilisations"/>
      <sheetName val="Véhicules"/>
      <sheetName val="OGBNC04"/>
      <sheetName val="ECV"/>
      <sheetName val="Loi Madelin"/>
      <sheetName val="Controle TVA"/>
      <sheetName val="n-1"/>
      <sheetName val="CA3CA12"/>
      <sheetName val="TVA déductible"/>
      <sheetName val="Taxe sur les salaires"/>
      <sheetName val="Taux de TVA"/>
      <sheetName val="Bricolage"/>
    </sheetNames>
    <sheetDataSet>
      <sheetData sheetId="0">
        <row r="174">
          <cell r="B174"/>
        </row>
        <row r="181">
          <cell r="B181"/>
        </row>
        <row r="184">
          <cell r="B184"/>
        </row>
        <row r="305">
          <cell r="F305"/>
        </row>
        <row r="306">
          <cell r="F306"/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H2">
            <v>0</v>
          </cell>
        </row>
        <row r="3">
          <cell r="H3">
            <v>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FDA7F-8E00-415F-BD71-6A0B5184C3B5}">
  <dimension ref="A2:R35"/>
  <sheetViews>
    <sheetView showGridLines="0" tabSelected="1" zoomScale="70" zoomScaleNormal="70" workbookViewId="0">
      <selection activeCell="D30" sqref="D30:H30"/>
    </sheetView>
  </sheetViews>
  <sheetFormatPr baseColWidth="10" defaultRowHeight="12.75" x14ac:dyDescent="0.2"/>
  <cols>
    <col min="1" max="2" width="11.42578125" style="2"/>
    <col min="3" max="3" width="12.5703125" style="2" customWidth="1"/>
    <col min="4" max="4" width="26.5703125" style="2" customWidth="1"/>
    <col min="5" max="5" width="30.28515625" style="2" customWidth="1"/>
    <col min="6" max="6" width="24.28515625" style="2" customWidth="1"/>
    <col min="7" max="7" width="26" style="2" customWidth="1"/>
    <col min="8" max="8" width="47.85546875" style="2" customWidth="1"/>
    <col min="9" max="9" width="20.140625" style="2" customWidth="1"/>
    <col min="10" max="10" width="24.5703125" style="2" hidden="1" customWidth="1"/>
    <col min="11" max="16384" width="11.42578125" style="2"/>
  </cols>
  <sheetData>
    <row r="2" spans="1:10" ht="25.5" customHeight="1" x14ac:dyDescent="0.5">
      <c r="A2" s="11"/>
      <c r="B2" s="11"/>
      <c r="C2" s="47"/>
      <c r="D2" s="47" t="s">
        <v>26</v>
      </c>
      <c r="E2" s="70"/>
      <c r="F2" s="70"/>
      <c r="G2" s="70"/>
      <c r="H2" s="11"/>
      <c r="I2" s="11"/>
      <c r="J2" s="11"/>
    </row>
    <row r="3" spans="1:10" ht="27" x14ac:dyDescent="0.5">
      <c r="A3" s="11"/>
      <c r="B3" s="11"/>
      <c r="C3" s="47"/>
      <c r="D3" s="47"/>
      <c r="E3" s="47"/>
      <c r="F3" s="47"/>
      <c r="G3" s="47"/>
      <c r="H3" s="11"/>
      <c r="I3" s="11"/>
      <c r="J3" s="11"/>
    </row>
    <row r="4" spans="1:10" ht="27.75" customHeight="1" x14ac:dyDescent="0.6">
      <c r="A4" s="11"/>
      <c r="B4" s="11"/>
      <c r="C4" s="47"/>
      <c r="D4" s="56" t="s">
        <v>23</v>
      </c>
      <c r="E4" s="63">
        <v>45291</v>
      </c>
      <c r="F4" s="47"/>
      <c r="G4" s="64">
        <v>12</v>
      </c>
      <c r="H4" s="55" t="s">
        <v>24</v>
      </c>
      <c r="I4" s="11"/>
      <c r="J4" s="11"/>
    </row>
    <row r="5" spans="1:10" ht="27" x14ac:dyDescent="0.5">
      <c r="A5" s="11"/>
      <c r="B5" s="11"/>
      <c r="C5" s="47"/>
      <c r="D5" s="47"/>
      <c r="E5" s="48"/>
      <c r="F5" s="47"/>
      <c r="G5" s="47"/>
      <c r="H5" s="11"/>
      <c r="I5" s="11"/>
      <c r="J5" s="11"/>
    </row>
    <row r="6" spans="1:10" ht="28.5" x14ac:dyDescent="0.55000000000000004">
      <c r="A6" s="11"/>
      <c r="B6" s="11"/>
      <c r="C6" s="47"/>
      <c r="D6" s="49"/>
      <c r="E6" s="50" t="s">
        <v>25</v>
      </c>
      <c r="F6" s="65">
        <v>2024</v>
      </c>
      <c r="G6" s="51">
        <v>46368</v>
      </c>
      <c r="H6" s="54" t="s">
        <v>29</v>
      </c>
      <c r="I6" s="62">
        <v>43992</v>
      </c>
      <c r="J6" s="11"/>
    </row>
    <row r="7" spans="1:10" ht="20.25" thickBot="1" x14ac:dyDescent="0.45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0" ht="43.5" thickBot="1" x14ac:dyDescent="0.85">
      <c r="A8" s="71" t="s">
        <v>0</v>
      </c>
      <c r="B8" s="72"/>
      <c r="C8" s="72"/>
      <c r="D8" s="72"/>
      <c r="E8" s="72"/>
      <c r="F8" s="72"/>
      <c r="G8" s="72"/>
      <c r="H8" s="72"/>
      <c r="I8" s="73"/>
      <c r="J8" s="12"/>
    </row>
    <row r="9" spans="1:10" ht="19.5" x14ac:dyDescent="0.4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ht="42.75" customHeight="1" x14ac:dyDescent="0.45">
      <c r="A10" s="12"/>
      <c r="B10" s="12"/>
      <c r="C10" s="12"/>
      <c r="D10" s="60"/>
      <c r="E10" s="61" t="s">
        <v>25</v>
      </c>
      <c r="F10" s="52">
        <f>F6</f>
        <v>2024</v>
      </c>
      <c r="G10" s="53">
        <f>G6*G4/12</f>
        <v>46368</v>
      </c>
      <c r="H10" s="69" t="s">
        <v>27</v>
      </c>
      <c r="I10" s="69"/>
      <c r="J10" s="69"/>
    </row>
    <row r="11" spans="1:10" ht="19.5" x14ac:dyDescent="0.4">
      <c r="A11" s="12"/>
      <c r="B11" s="12"/>
      <c r="C11" s="12"/>
      <c r="D11" s="12"/>
      <c r="E11" s="13"/>
      <c r="F11" s="15"/>
      <c r="G11" s="14"/>
      <c r="H11" s="13"/>
      <c r="I11" s="14"/>
      <c r="J11" s="12"/>
    </row>
    <row r="12" spans="1:10" ht="19.5" x14ac:dyDescent="0.4">
      <c r="A12" s="12"/>
      <c r="B12" s="12"/>
      <c r="C12" s="12"/>
      <c r="D12" s="12"/>
      <c r="E12" s="12"/>
      <c r="F12" s="12"/>
      <c r="G12" s="16"/>
      <c r="H12" s="12"/>
      <c r="I12" s="12"/>
      <c r="J12" s="12"/>
    </row>
    <row r="13" spans="1:10" ht="24.75" customHeight="1" x14ac:dyDescent="0.45">
      <c r="A13" s="12"/>
      <c r="B13" s="74" t="s">
        <v>1</v>
      </c>
      <c r="C13" s="74"/>
      <c r="D13" s="74"/>
      <c r="E13" s="74"/>
      <c r="F13" s="46"/>
      <c r="G13" s="42">
        <f>F16</f>
        <v>0</v>
      </c>
      <c r="H13" s="17" t="s">
        <v>2</v>
      </c>
      <c r="I13" s="18">
        <f>+G13*3.75/100</f>
        <v>0</v>
      </c>
      <c r="J13" s="19"/>
    </row>
    <row r="14" spans="1:10" ht="24.75" customHeight="1" x14ac:dyDescent="0.45">
      <c r="A14" s="12"/>
      <c r="B14" s="75" t="s">
        <v>3</v>
      </c>
      <c r="C14" s="75"/>
      <c r="D14" s="75"/>
      <c r="E14" s="75"/>
      <c r="F14" s="57"/>
      <c r="G14" s="42">
        <f>+G10</f>
        <v>46368</v>
      </c>
      <c r="H14" s="20" t="s">
        <v>4</v>
      </c>
      <c r="I14" s="18">
        <f>+G14*7%</f>
        <v>3245.76</v>
      </c>
      <c r="J14" s="18">
        <f>+I14+I13</f>
        <v>3245.76</v>
      </c>
    </row>
    <row r="15" spans="1:10" ht="24.75" customHeight="1" x14ac:dyDescent="0.45">
      <c r="A15" s="21"/>
      <c r="B15" s="76" t="s">
        <v>5</v>
      </c>
      <c r="C15" s="76"/>
      <c r="D15" s="76"/>
      <c r="E15" s="76"/>
      <c r="F15" s="46"/>
      <c r="G15" s="42">
        <f>+G14*8</f>
        <v>370944</v>
      </c>
      <c r="H15" s="17" t="s">
        <v>6</v>
      </c>
      <c r="I15" s="18">
        <f>+G15*3%</f>
        <v>11128.32</v>
      </c>
      <c r="J15" s="22"/>
    </row>
    <row r="16" spans="1:10" ht="19.5" x14ac:dyDescent="0.4">
      <c r="A16" s="77" t="s">
        <v>7</v>
      </c>
      <c r="B16" s="77"/>
      <c r="C16" s="77"/>
      <c r="D16" s="77"/>
      <c r="E16" s="77"/>
      <c r="F16" s="8">
        <f>+SUM(F13:F15)</f>
        <v>0</v>
      </c>
      <c r="G16" s="23"/>
      <c r="H16" s="12"/>
      <c r="I16" s="12"/>
      <c r="J16" s="12"/>
    </row>
    <row r="17" spans="1:18" ht="19.5" x14ac:dyDescent="0.4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8" ht="19.5" x14ac:dyDescent="0.4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8" ht="19.5" x14ac:dyDescent="0.4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spans="1:18" ht="19.5" x14ac:dyDescent="0.4">
      <c r="A20" s="12"/>
      <c r="B20" s="12"/>
      <c r="C20" s="12"/>
      <c r="D20" s="12"/>
      <c r="E20" s="24" t="s">
        <v>8</v>
      </c>
      <c r="F20" s="24" t="s">
        <v>9</v>
      </c>
      <c r="G20" s="24" t="s">
        <v>10</v>
      </c>
      <c r="H20" s="25" t="s">
        <v>11</v>
      </c>
      <c r="I20" s="12"/>
      <c r="J20" s="12"/>
    </row>
    <row r="21" spans="1:18" ht="24.75" customHeight="1" x14ac:dyDescent="0.4">
      <c r="A21" s="12"/>
      <c r="B21" s="26"/>
      <c r="C21" s="26"/>
      <c r="D21" s="27" t="s">
        <v>12</v>
      </c>
      <c r="E21" s="58">
        <v>0</v>
      </c>
      <c r="F21" s="58">
        <v>0</v>
      </c>
      <c r="G21" s="58">
        <v>0</v>
      </c>
      <c r="H21" s="28">
        <f>SUM(E21:G21)-F14</f>
        <v>0</v>
      </c>
      <c r="I21" s="12"/>
      <c r="J21" s="12"/>
      <c r="R21" s="59"/>
    </row>
    <row r="22" spans="1:18" ht="24.75" customHeight="1" x14ac:dyDescent="0.4">
      <c r="A22" s="12"/>
      <c r="B22" s="26"/>
      <c r="C22" s="26"/>
      <c r="D22" s="27" t="s">
        <v>13</v>
      </c>
      <c r="E22" s="58">
        <v>0</v>
      </c>
      <c r="F22" s="58">
        <v>0</v>
      </c>
      <c r="G22" s="58">
        <v>0</v>
      </c>
      <c r="H22" s="22"/>
      <c r="I22" s="12"/>
      <c r="J22" s="12"/>
    </row>
    <row r="23" spans="1:18" ht="24.75" customHeight="1" x14ac:dyDescent="0.4">
      <c r="A23" s="12"/>
      <c r="B23" s="26"/>
      <c r="C23" s="26"/>
      <c r="D23" s="27" t="s">
        <v>14</v>
      </c>
      <c r="E23" s="58">
        <v>0</v>
      </c>
      <c r="F23" s="58">
        <v>0</v>
      </c>
      <c r="G23" s="58">
        <v>0</v>
      </c>
      <c r="H23" s="29"/>
      <c r="I23" s="12"/>
      <c r="J23" s="12"/>
    </row>
    <row r="24" spans="1:18" ht="24.75" customHeight="1" x14ac:dyDescent="0.4">
      <c r="A24" s="12"/>
      <c r="B24" s="26"/>
      <c r="C24" s="26"/>
      <c r="D24" s="9" t="s">
        <v>15</v>
      </c>
      <c r="E24" s="10">
        <f>+SUM(E21:E23)</f>
        <v>0</v>
      </c>
      <c r="F24" s="10">
        <f>+SUM(F21:F23)</f>
        <v>0</v>
      </c>
      <c r="G24" s="10">
        <f>+SUM(G21:G23)</f>
        <v>0</v>
      </c>
      <c r="H24" s="29"/>
      <c r="I24" s="12"/>
      <c r="J24" s="12"/>
    </row>
    <row r="25" spans="1:18" x14ac:dyDescent="0.2">
      <c r="A25" s="1"/>
      <c r="B25" s="1"/>
      <c r="C25" s="1"/>
      <c r="D25" s="1"/>
      <c r="E25" s="3"/>
      <c r="F25" s="4"/>
      <c r="G25" s="5"/>
      <c r="H25" s="3"/>
      <c r="I25" s="1"/>
      <c r="J25" s="1"/>
    </row>
    <row r="26" spans="1:18" ht="18.75" x14ac:dyDescent="0.2">
      <c r="A26" s="78" t="s">
        <v>16</v>
      </c>
      <c r="B26" s="78"/>
      <c r="C26" s="80" t="s">
        <v>17</v>
      </c>
      <c r="D26" s="81"/>
      <c r="E26" s="30">
        <f>IF(G13&gt;G15,+G15*1.875%,IF(G13&gt;1.3333*G14,G13*1.875%,G14*2.5%))</f>
        <v>1159.2</v>
      </c>
      <c r="F26" s="30">
        <f>IF(G13&gt;=G15,G15*3%,IF(G13&gt;164886.4,G15*3%,IF(G13&lt;=0,G14*7%,(G14*7%+G13*3.75%))))</f>
        <v>3245.76</v>
      </c>
      <c r="G26" s="30">
        <f>IF(G13&gt;G15,G15*10%+(G15-G14)*15%,IF(G13&gt;G14,G13*10%+(G13-G14)*15%,G14*10%))</f>
        <v>4636.8</v>
      </c>
      <c r="H26" s="30">
        <f>E26+F26+G26</f>
        <v>9041.76</v>
      </c>
      <c r="I26" s="6"/>
      <c r="J26" s="7"/>
    </row>
    <row r="27" spans="1:18" ht="22.5" x14ac:dyDescent="0.2">
      <c r="A27" s="78"/>
      <c r="B27" s="79"/>
      <c r="C27" s="82" t="s">
        <v>18</v>
      </c>
      <c r="D27" s="83"/>
      <c r="E27" s="31">
        <f>IF(E24&gt;E26,E24-E26,0)</f>
        <v>0</v>
      </c>
      <c r="F27" s="31">
        <f>IF(F24&gt;F26,F24-F26,0)</f>
        <v>0</v>
      </c>
      <c r="G27" s="31">
        <f>IF(G24&gt;G26,G24-G26,0)</f>
        <v>0</v>
      </c>
      <c r="H27" s="31">
        <f>E27+F27+G27</f>
        <v>0</v>
      </c>
      <c r="I27" s="7"/>
      <c r="J27" s="7"/>
    </row>
    <row r="28" spans="1:18" ht="30.75" customHeight="1" thickBot="1" x14ac:dyDescent="0.5">
      <c r="A28" s="32"/>
      <c r="B28" s="32"/>
      <c r="C28" s="68" t="s">
        <v>19</v>
      </c>
      <c r="D28" s="68"/>
      <c r="E28" s="66">
        <v>0</v>
      </c>
      <c r="F28" s="66">
        <v>0</v>
      </c>
      <c r="G28" s="67">
        <v>0</v>
      </c>
      <c r="H28" s="33">
        <f>SUM(E28:G28)</f>
        <v>0</v>
      </c>
      <c r="I28" s="1"/>
      <c r="J28" s="1"/>
    </row>
    <row r="29" spans="1:18" ht="22.5" x14ac:dyDescent="0.45">
      <c r="A29" s="32"/>
      <c r="B29" s="32"/>
      <c r="C29" s="34"/>
      <c r="D29" s="35"/>
      <c r="E29" s="36" t="s">
        <v>20</v>
      </c>
      <c r="F29" s="37">
        <f>E4</f>
        <v>45291</v>
      </c>
      <c r="G29" s="38" t="s">
        <v>21</v>
      </c>
      <c r="H29" s="39">
        <f>H28-H27</f>
        <v>0</v>
      </c>
      <c r="I29" s="1"/>
      <c r="J29" s="1"/>
    </row>
    <row r="30" spans="1:18" ht="18.75" x14ac:dyDescent="0.3">
      <c r="A30" s="40"/>
      <c r="B30" s="32"/>
      <c r="C30" s="41" t="s">
        <v>22</v>
      </c>
      <c r="D30" s="84"/>
      <c r="E30" s="84"/>
      <c r="F30" s="84"/>
      <c r="G30" s="84"/>
      <c r="H30" s="85"/>
      <c r="I30" s="1"/>
      <c r="J30" s="1"/>
    </row>
    <row r="31" spans="1:18" ht="18.75" x14ac:dyDescent="0.3">
      <c r="A31" s="32"/>
      <c r="B31" s="32"/>
      <c r="C31" s="86"/>
      <c r="D31" s="87"/>
      <c r="E31" s="87"/>
      <c r="F31" s="87"/>
      <c r="G31" s="87"/>
      <c r="H31" s="88"/>
      <c r="I31" s="1"/>
      <c r="J31" s="1"/>
    </row>
    <row r="32" spans="1:18" ht="18.75" x14ac:dyDescent="0.3">
      <c r="A32" s="32"/>
      <c r="B32" s="32"/>
      <c r="C32" s="89"/>
      <c r="D32" s="90"/>
      <c r="E32" s="90"/>
      <c r="F32" s="90"/>
      <c r="G32" s="90"/>
      <c r="H32" s="9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21" x14ac:dyDescent="0.35">
      <c r="B35" s="43"/>
      <c r="C35" s="44" t="s">
        <v>28</v>
      </c>
      <c r="D35" s="45"/>
    </row>
  </sheetData>
  <sheetProtection algorithmName="SHA-512" hashValue="isnRdMpIcW4WwMnWDyDgmCay7HDFw//UGw/N3qVLpa8IuDvXL7ka7gasUfvjaDFjTkNk/VSZVkO6DqThQBQn7A==" saltValue="bnyzUZBB6yKkvtsfZHmfvg==" spinCount="100000" sheet="1"/>
  <mergeCells count="13">
    <mergeCell ref="C28:D28"/>
    <mergeCell ref="D30:H30"/>
    <mergeCell ref="C31:H32"/>
    <mergeCell ref="H10:J10"/>
    <mergeCell ref="E2:G2"/>
    <mergeCell ref="A8:I8"/>
    <mergeCell ref="B13:E13"/>
    <mergeCell ref="B14:E14"/>
    <mergeCell ref="B15:E15"/>
    <mergeCell ref="A16:E16"/>
    <mergeCell ref="A26:B27"/>
    <mergeCell ref="C26:D26"/>
    <mergeCell ref="C27:D27"/>
  </mergeCells>
  <conditionalFormatting sqref="H29">
    <cfRule type="cellIs" dxfId="0" priority="1" stopIfTrue="1" operator="between">
      <formula>1</formula>
      <formula>-1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Plafonnement Madelin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GIBAUDAN</dc:creator>
  <cp:lastModifiedBy>Cyrille Abraham</cp:lastModifiedBy>
  <dcterms:created xsi:type="dcterms:W3CDTF">2022-02-01T09:40:06Z</dcterms:created>
  <dcterms:modified xsi:type="dcterms:W3CDTF">2024-04-03T13:10:12Z</dcterms:modified>
</cp:coreProperties>
</file>